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Documents\Energie\"/>
    </mc:Choice>
  </mc:AlternateContent>
  <bookViews>
    <workbookView xWindow="0" yWindow="0" windowWidth="28800" windowHeight="12585" activeTab="1"/>
  </bookViews>
  <sheets>
    <sheet name="besoins énergie" sheetId="1" r:id="rId1"/>
    <sheet name="energy requirements" sheetId="2" r:id="rId2"/>
  </sheets>
  <definedNames>
    <definedName name="_xlnm.Print_Area" localSheetId="0">'besoins énergie'!$A$1:$K$31</definedName>
    <definedName name="_xlnm.Print_Area" localSheetId="1">'energy requirements'!$A$1:$K$31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H19" i="2" s="1"/>
  <c r="H18" i="2"/>
  <c r="G18" i="2"/>
  <c r="H17" i="2"/>
  <c r="G17" i="2"/>
  <c r="H16" i="2"/>
  <c r="G16" i="2"/>
  <c r="H15" i="2"/>
  <c r="G15" i="2"/>
  <c r="C15" i="2"/>
  <c r="H14" i="2"/>
  <c r="H13" i="2"/>
  <c r="H12" i="2"/>
  <c r="H8" i="2"/>
  <c r="H7" i="2"/>
  <c r="J5" i="2"/>
  <c r="J18" i="2" s="1"/>
  <c r="I5" i="2"/>
  <c r="I19" i="2" s="1"/>
  <c r="H5" i="2"/>
  <c r="G5" i="2"/>
  <c r="G14" i="2" s="1"/>
  <c r="F5" i="2"/>
  <c r="F7" i="2" s="1"/>
  <c r="E5" i="2"/>
  <c r="E7" i="2" s="1"/>
  <c r="J19" i="2" l="1"/>
  <c r="I7" i="2"/>
  <c r="I8" i="2"/>
  <c r="I12" i="2"/>
  <c r="I13" i="2"/>
  <c r="I14" i="2"/>
  <c r="G19" i="2"/>
  <c r="E20" i="2"/>
  <c r="J7" i="2"/>
  <c r="J8" i="2"/>
  <c r="J12" i="2"/>
  <c r="J13" i="2"/>
  <c r="J14" i="2"/>
  <c r="I15" i="2"/>
  <c r="I16" i="2"/>
  <c r="I17" i="2"/>
  <c r="I18" i="2"/>
  <c r="F20" i="2"/>
  <c r="G8" i="2"/>
  <c r="G12" i="2"/>
  <c r="G13" i="2"/>
  <c r="J15" i="2"/>
  <c r="J16" i="2"/>
  <c r="J17" i="2"/>
  <c r="C19" i="1"/>
  <c r="H19" i="1" s="1"/>
  <c r="H18" i="1"/>
  <c r="G18" i="1"/>
  <c r="H17" i="1"/>
  <c r="G17" i="1"/>
  <c r="H16" i="1"/>
  <c r="G16" i="1"/>
  <c r="H15" i="1"/>
  <c r="G15" i="1"/>
  <c r="C15" i="1"/>
  <c r="H14" i="1"/>
  <c r="H13" i="1"/>
  <c r="H12" i="1"/>
  <c r="H8" i="1"/>
  <c r="H7" i="1"/>
  <c r="J5" i="1"/>
  <c r="J14" i="1" s="1"/>
  <c r="I5" i="1"/>
  <c r="I18" i="1" s="1"/>
  <c r="H5" i="1"/>
  <c r="G5" i="1"/>
  <c r="G14" i="1" s="1"/>
  <c r="F5" i="1"/>
  <c r="F20" i="1" s="1"/>
  <c r="E5" i="1"/>
  <c r="E7" i="1" s="1"/>
  <c r="I8" i="1" l="1"/>
  <c r="I13" i="1"/>
  <c r="G19" i="1"/>
  <c r="E20" i="1"/>
  <c r="J7" i="1"/>
  <c r="J12" i="1"/>
  <c r="F7" i="1"/>
  <c r="G8" i="1"/>
  <c r="G12" i="1"/>
  <c r="G13" i="1"/>
  <c r="J15" i="1"/>
  <c r="J16" i="1"/>
  <c r="J17" i="1"/>
  <c r="J18" i="1"/>
  <c r="I19" i="1"/>
  <c r="J19" i="1"/>
  <c r="I7" i="1"/>
  <c r="I12" i="1"/>
  <c r="I14" i="1"/>
  <c r="J8" i="1"/>
  <c r="J13" i="1"/>
  <c r="I15" i="1"/>
  <c r="I16" i="1"/>
  <c r="I17" i="1"/>
</calcChain>
</file>

<file path=xl/sharedStrings.xml><?xml version="1.0" encoding="utf-8"?>
<sst xmlns="http://schemas.openxmlformats.org/spreadsheetml/2006/main" count="114" uniqueCount="81">
  <si>
    <t>Besoins énergétiques d'un véhicule moyen sous tous les aspects de taille et de puissance</t>
  </si>
  <si>
    <t xml:space="preserve">ayant besoin de </t>
  </si>
  <si>
    <t xml:space="preserve">kWh/100km </t>
  </si>
  <si>
    <t>Filière Hydrogène</t>
  </si>
  <si>
    <t>Tout essence ou diesel</t>
  </si>
  <si>
    <t>Hybride</t>
  </si>
  <si>
    <r>
      <t>Tout
électrique</t>
    </r>
    <r>
      <rPr>
        <vertAlign val="superscript"/>
        <sz val="10"/>
        <color theme="1"/>
        <rFont val="Calibri"/>
        <family val="2"/>
        <scheme val="minor"/>
      </rPr>
      <t>a</t>
    </r>
  </si>
  <si>
    <t>Moteur à combustion</t>
  </si>
  <si>
    <t>Pile à combustible embarquée</t>
  </si>
  <si>
    <t>Pile à combustible pour recharge des véhicules électriques</t>
  </si>
  <si>
    <r>
      <t>Production d'hydrogène par électrolyse</t>
    </r>
    <r>
      <rPr>
        <vertAlign val="superscript"/>
        <sz val="10"/>
        <color theme="1"/>
        <rFont val="Calibri"/>
        <family val="2"/>
        <scheme val="minor"/>
      </rPr>
      <t>b</t>
    </r>
  </si>
  <si>
    <t>efficience</t>
  </si>
  <si>
    <t>énergie à fournir au véhicule  [ kWh/100km]</t>
  </si>
  <si>
    <t>c</t>
  </si>
  <si>
    <t>pouvoir calorifique du carburant</t>
  </si>
  <si>
    <t>d</t>
  </si>
  <si>
    <t>quantité de carburant nécessaire</t>
  </si>
  <si>
    <t>quantité d'énergie électrique nécessaire</t>
  </si>
  <si>
    <t>e</t>
  </si>
  <si>
    <t>f</t>
  </si>
  <si>
    <t>hydraulique</t>
  </si>
  <si>
    <t>combiné gaz</t>
  </si>
  <si>
    <t>charbon, gaz ou nucléaire</t>
  </si>
  <si>
    <t>Swiss mix</t>
  </si>
  <si>
    <t>g</t>
  </si>
  <si>
    <t>photovoltaïque</t>
  </si>
  <si>
    <t>h</t>
  </si>
  <si>
    <t>éolien</t>
  </si>
  <si>
    <t>PV et éolien seuls</t>
  </si>
  <si>
    <t>i</t>
  </si>
  <si>
    <t>Greenmix idéalisé</t>
  </si>
  <si>
    <t>j</t>
  </si>
  <si>
    <t>pétrole brut</t>
  </si>
  <si>
    <t>a</t>
  </si>
  <si>
    <t>efficience composée à la charge et à l'usage des batteries du véhicule, le reste part en chaleur</t>
  </si>
  <si>
    <t>b</t>
  </si>
  <si>
    <t>l'hydrogène n'est pas une source primaire d'énergie, il est fabriqué soit par combustion partielle du méthane ou par électrolyse de l'eau, cas retenu ici</t>
  </si>
  <si>
    <t>l’efficience de la pile à combustible de la station est à multiplier par celle du véhicule électrique</t>
  </si>
  <si>
    <t>en KJ/litre pour l'essence et KJ/kg pour l'hydrogène</t>
  </si>
  <si>
    <t>pour l'hydrogène: diviser par l'efficience de la production par électrolye</t>
  </si>
  <si>
    <t>incluant la génération et le transport</t>
  </si>
  <si>
    <t>un peut tordu mais pas faux non plus: le vent et la lumière non transformés sont inclus dans le facteur d'efficience</t>
  </si>
  <si>
    <t>©2014 MR-int</t>
  </si>
  <si>
    <t xml:space="preserve">sans tenir compte de la source non utilisée, mais seulement des pertes de transformation et transport, cas impossible à cause des intermittences </t>
  </si>
  <si>
    <t>ce à quoi on pourrait s'attendre après une transition énergétique couteuse: 60% hydro, 20% thermique, 20% vent et PV: 0.6x0.85+0.2*.3+0.2*0.9</t>
  </si>
  <si>
    <t>quantité d'intrants énergétiques primaires nécessaires :</t>
  </si>
  <si>
    <t>compostition actuelle des facteurs de production d'électricité en Suisse: 40% nucléaire, 5% autres (thermique),  55% hydro</t>
  </si>
  <si>
    <t>Energy requirements for a  vehicle with average size and nominal power</t>
  </si>
  <si>
    <t>needing</t>
  </si>
  <si>
    <t>All petrol or fuel</t>
  </si>
  <si>
    <t>Hybrid</t>
  </si>
  <si>
    <r>
      <t>All electrical</t>
    </r>
    <r>
      <rPr>
        <vertAlign val="superscript"/>
        <sz val="10"/>
        <color theme="1"/>
        <rFont val="Calibri"/>
        <family val="2"/>
        <scheme val="minor"/>
      </rPr>
      <t>a</t>
    </r>
  </si>
  <si>
    <t>Combstion engine</t>
  </si>
  <si>
    <t>Embarked fuel cell</t>
  </si>
  <si>
    <t>Hydrogen route</t>
  </si>
  <si>
    <t>Fuel cell station to load electric vehicle</t>
  </si>
  <si>
    <r>
      <t>Hydrogen production by electrolysis</t>
    </r>
    <r>
      <rPr>
        <vertAlign val="superscript"/>
        <sz val="10"/>
        <color theme="1"/>
        <rFont val="Calibri"/>
        <family val="2"/>
        <scheme val="minor"/>
      </rPr>
      <t>b</t>
    </r>
  </si>
  <si>
    <t>efficiency</t>
  </si>
  <si>
    <t>energy to be supplied to the vehicle  [ kWh/100km]</t>
  </si>
  <si>
    <t>Heat of combstion of the fuel</t>
  </si>
  <si>
    <t>fuel quanitty required</t>
  </si>
  <si>
    <t>electricity quantity required</t>
  </si>
  <si>
    <t>energy inputs required:</t>
  </si>
  <si>
    <t>hydro</t>
  </si>
  <si>
    <t>combined gas</t>
  </si>
  <si>
    <t>coal, gas or nuclear</t>
  </si>
  <si>
    <t>photovoltaïc</t>
  </si>
  <si>
    <t>wind</t>
  </si>
  <si>
    <t>PV and wind alone</t>
  </si>
  <si>
    <t xml:space="preserve">idealised Greenmix </t>
  </si>
  <si>
    <t>crude oil</t>
  </si>
  <si>
    <t>efficiency losses when charging and sicharging the battery, the rest is wasted as heat</t>
  </si>
  <si>
    <t>hydrogen is no primary energy source; it must be produced either by partial combustion of methane, or by water electrolysis</t>
  </si>
  <si>
    <t>the fuel cell efficiency must be multiplied with the one of the electric car</t>
  </si>
  <si>
    <t>in KJ/litre for petrol and KJ/kg for hydrogen</t>
  </si>
  <si>
    <t>for hydrogen: divide by electrolysis efficiency</t>
  </si>
  <si>
    <t>including power generation and transport</t>
  </si>
  <si>
    <t>present composition of Swiss electrical production: 40% nuclear, 5% others (thermal), 55% hydro</t>
  </si>
  <si>
    <t>a little bit stretched, but not wrong: not converted wind or light are included in the efficiency factor</t>
  </si>
  <si>
    <t>without taking into account the unconverted part of the input, but only losses in transformers and in transport, an impossible case due to intermitency</t>
  </si>
  <si>
    <t>what could be expected after a costly energy transition, 60% hydro, 20% thermal, 20% wind and PV: 0.6x0.85+0.2*.3+0.2*0.9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</si>
</sst>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9" fontId="3" fillId="0" borderId="0" xfId="0" applyNumberFormat="1" applyFont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0" xfId="1" applyNumberFormat="1" applyFont="1"/>
    <xf numFmtId="43" fontId="3" fillId="0" borderId="0" xfId="0" applyNumberFormat="1" applyFont="1"/>
    <xf numFmtId="164" fontId="3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/>
    <xf numFmtId="9" fontId="3" fillId="0" borderId="0" xfId="2" applyFont="1" applyBorder="1"/>
    <xf numFmtId="0" fontId="3" fillId="0" borderId="0" xfId="0" applyFont="1" applyFill="1" applyBorder="1" applyAlignment="1">
      <alignment horizontal="right"/>
    </xf>
    <xf numFmtId="9" fontId="3" fillId="0" borderId="0" xfId="2" applyFont="1"/>
    <xf numFmtId="9" fontId="3" fillId="0" borderId="0" xfId="2" applyFont="1" applyFill="1" applyBorder="1"/>
    <xf numFmtId="0" fontId="4" fillId="0" borderId="0" xfId="0" applyFont="1" applyAlignment="1">
      <alignment horizontal="right"/>
    </xf>
    <xf numFmtId="0" fontId="3" fillId="0" borderId="0" xfId="0" applyFont="1" applyFill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N11" sqref="N11"/>
    </sheetView>
  </sheetViews>
  <sheetFormatPr defaultRowHeight="15" x14ac:dyDescent="0.25"/>
  <cols>
    <col min="1" max="1" width="2.85546875" customWidth="1"/>
    <col min="2" max="2" width="25.140625" customWidth="1"/>
    <col min="3" max="3" width="13.140625" customWidth="1"/>
    <col min="4" max="4" width="3.7109375" style="26" customWidth="1"/>
    <col min="5" max="11" width="12.7109375" customWidth="1"/>
  </cols>
  <sheetData>
    <row r="1" spans="1:21" ht="15.75" x14ac:dyDescent="0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21" x14ac:dyDescent="0.25">
      <c r="A2" s="2"/>
      <c r="B2" s="2"/>
      <c r="C2" s="2" t="s">
        <v>1</v>
      </c>
      <c r="D2" s="2">
        <v>15</v>
      </c>
      <c r="E2" s="2" t="s">
        <v>2</v>
      </c>
      <c r="F2" s="2"/>
      <c r="G2" s="2"/>
      <c r="H2" s="27" t="s">
        <v>3</v>
      </c>
      <c r="I2" s="27"/>
      <c r="J2" s="27"/>
      <c r="K2" s="27"/>
      <c r="L2" s="2"/>
    </row>
    <row r="3" spans="1:21" s="7" customFormat="1" ht="64.5" customHeight="1" x14ac:dyDescent="0.25">
      <c r="A3" s="4"/>
      <c r="B3" s="4"/>
      <c r="C3" s="4"/>
      <c r="D3" s="5"/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/>
    </row>
    <row r="4" spans="1:21" x14ac:dyDescent="0.25">
      <c r="A4" s="2"/>
      <c r="B4" s="2"/>
      <c r="C4" s="3" t="s">
        <v>11</v>
      </c>
      <c r="D4" s="3"/>
      <c r="E4" s="8">
        <v>0.3</v>
      </c>
      <c r="F4" s="8">
        <v>0.6</v>
      </c>
      <c r="G4" s="8">
        <v>0.8</v>
      </c>
      <c r="H4" s="8">
        <v>0.33</v>
      </c>
      <c r="I4" s="8">
        <v>0.6</v>
      </c>
      <c r="J4" s="8">
        <v>0.6</v>
      </c>
      <c r="K4" s="8">
        <v>0.8</v>
      </c>
      <c r="L4" s="2"/>
    </row>
    <row r="5" spans="1:21" ht="16.5" x14ac:dyDescent="0.25">
      <c r="A5" s="2"/>
      <c r="B5" s="2"/>
      <c r="C5" s="3" t="s">
        <v>12</v>
      </c>
      <c r="D5" s="3"/>
      <c r="E5" s="9">
        <f>+$D$2/E4</f>
        <v>50</v>
      </c>
      <c r="F5" s="9">
        <f>+$D$2/F4</f>
        <v>25</v>
      </c>
      <c r="G5" s="9">
        <f>+$D$2/G4</f>
        <v>18.75</v>
      </c>
      <c r="H5" s="9">
        <f>+$D$2/H4</f>
        <v>45.454545454545453</v>
      </c>
      <c r="I5" s="9">
        <f>+$D$2/I4</f>
        <v>25</v>
      </c>
      <c r="J5" s="9">
        <f>+$D$2/J4/G4</f>
        <v>31.25</v>
      </c>
      <c r="K5" s="10" t="s">
        <v>13</v>
      </c>
      <c r="L5" s="2"/>
      <c r="S5" s="28"/>
    </row>
    <row r="6" spans="1:21" ht="16.5" x14ac:dyDescent="0.25">
      <c r="A6" s="2"/>
      <c r="B6" s="2"/>
      <c r="C6" s="3" t="s">
        <v>14</v>
      </c>
      <c r="D6" s="11" t="s">
        <v>15</v>
      </c>
      <c r="E6" s="12">
        <v>32400</v>
      </c>
      <c r="F6" s="12">
        <v>32400</v>
      </c>
      <c r="G6" s="12"/>
      <c r="H6" s="12">
        <v>120000</v>
      </c>
      <c r="I6" s="12">
        <v>120000</v>
      </c>
      <c r="J6" s="12">
        <v>120000</v>
      </c>
      <c r="K6" s="12"/>
      <c r="L6" s="2"/>
      <c r="S6" s="28"/>
    </row>
    <row r="7" spans="1:21" ht="16.5" x14ac:dyDescent="0.25">
      <c r="A7" s="2"/>
      <c r="B7" s="2"/>
      <c r="C7" s="3" t="s">
        <v>16</v>
      </c>
      <c r="D7" s="3"/>
      <c r="E7" s="13">
        <f>+E5*3600/E6</f>
        <v>5.5555555555555554</v>
      </c>
      <c r="F7" s="13">
        <f>+F5*3600/F6</f>
        <v>2.7777777777777777</v>
      </c>
      <c r="G7" s="2"/>
      <c r="H7" s="13">
        <f>+H5*3600/H6</f>
        <v>1.3636363636363635</v>
      </c>
      <c r="I7" s="13">
        <f>+I5*3600/I6</f>
        <v>0.75</v>
      </c>
      <c r="J7" s="13">
        <f>+J5*3600/J6</f>
        <v>0.9375</v>
      </c>
      <c r="K7" s="2"/>
      <c r="L7" s="2"/>
      <c r="Q7" s="15"/>
      <c r="R7" s="15"/>
      <c r="S7" s="29"/>
      <c r="T7" s="15"/>
      <c r="U7" s="15"/>
    </row>
    <row r="8" spans="1:21" ht="16.5" x14ac:dyDescent="0.25">
      <c r="A8" s="2"/>
      <c r="B8" s="2"/>
      <c r="C8" s="3" t="s">
        <v>17</v>
      </c>
      <c r="D8" s="3"/>
      <c r="E8" s="2"/>
      <c r="F8" s="2"/>
      <c r="G8" s="14">
        <f>+G5</f>
        <v>18.75</v>
      </c>
      <c r="H8" s="9">
        <f>+H5/$K$4</f>
        <v>56.818181818181813</v>
      </c>
      <c r="I8" s="9">
        <f t="shared" ref="I8:J8" si="0">+I5/$K$4</f>
        <v>31.25</v>
      </c>
      <c r="J8" s="9">
        <f t="shared" si="0"/>
        <v>39.0625</v>
      </c>
      <c r="K8" s="10" t="s">
        <v>18</v>
      </c>
      <c r="L8" s="2"/>
      <c r="Q8" s="15"/>
      <c r="R8" s="15"/>
      <c r="S8" s="29"/>
      <c r="T8" s="15"/>
      <c r="U8" s="15"/>
    </row>
    <row r="9" spans="1:21" ht="9" customHeight="1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Q9" s="15"/>
      <c r="R9" s="15"/>
      <c r="S9" s="15"/>
      <c r="T9" s="15"/>
      <c r="U9" s="15"/>
    </row>
    <row r="10" spans="1:21" x14ac:dyDescent="0.25">
      <c r="A10" s="2"/>
      <c r="B10" s="2"/>
      <c r="D10" s="3" t="s">
        <v>45</v>
      </c>
      <c r="E10" s="2"/>
      <c r="F10" s="2"/>
      <c r="G10" s="2"/>
      <c r="H10" s="2"/>
      <c r="I10" s="2"/>
      <c r="J10" s="2"/>
      <c r="K10" s="2"/>
      <c r="L10" s="2"/>
      <c r="Q10" s="15"/>
      <c r="R10" s="15"/>
      <c r="S10" s="15"/>
      <c r="T10" s="15"/>
      <c r="U10" s="15"/>
    </row>
    <row r="11" spans="1:21" ht="15.75" x14ac:dyDescent="0.25">
      <c r="A11" s="2"/>
      <c r="B11" s="2"/>
      <c r="C11" s="3" t="s">
        <v>11</v>
      </c>
      <c r="D11" s="11" t="s">
        <v>19</v>
      </c>
      <c r="E11" s="2"/>
      <c r="F11" s="2"/>
      <c r="G11" s="2"/>
      <c r="H11" s="2"/>
      <c r="I11" s="2"/>
      <c r="J11" s="2"/>
      <c r="K11" s="2"/>
      <c r="L11" s="2"/>
      <c r="Q11" s="15"/>
      <c r="R11" s="15"/>
      <c r="S11" s="15"/>
      <c r="T11" s="15"/>
      <c r="U11" s="15"/>
    </row>
    <row r="12" spans="1:21" x14ac:dyDescent="0.25">
      <c r="A12" s="16"/>
      <c r="B12" s="17" t="s">
        <v>20</v>
      </c>
      <c r="C12" s="18">
        <v>0.8</v>
      </c>
      <c r="D12" s="3"/>
      <c r="E12" s="2"/>
      <c r="F12" s="2"/>
      <c r="G12" s="9">
        <f>+G$5/$C12</f>
        <v>23.4375</v>
      </c>
      <c r="H12" s="9">
        <f t="shared" ref="H12:J12" si="1">+H$5/$C12</f>
        <v>56.818181818181813</v>
      </c>
      <c r="I12" s="9">
        <f t="shared" si="1"/>
        <v>31.25</v>
      </c>
      <c r="J12" s="9">
        <f t="shared" si="1"/>
        <v>39.0625</v>
      </c>
      <c r="K12" s="2"/>
      <c r="L12" s="2"/>
      <c r="Q12" s="15"/>
      <c r="R12" s="15"/>
      <c r="S12" s="15"/>
      <c r="T12" s="15"/>
      <c r="U12" s="15"/>
    </row>
    <row r="13" spans="1:21" x14ac:dyDescent="0.25">
      <c r="A13" s="16"/>
      <c r="B13" s="17" t="s">
        <v>21</v>
      </c>
      <c r="C13" s="18">
        <v>0.6</v>
      </c>
      <c r="D13" s="3"/>
      <c r="E13" s="2"/>
      <c r="F13" s="2"/>
      <c r="G13" s="9">
        <f t="shared" ref="G13:J19" si="2">+G$5/$C13</f>
        <v>31.25</v>
      </c>
      <c r="H13" s="9">
        <f t="shared" si="2"/>
        <v>75.757575757575765</v>
      </c>
      <c r="I13" s="9">
        <f t="shared" si="2"/>
        <v>41.666666666666671</v>
      </c>
      <c r="J13" s="9">
        <f t="shared" si="2"/>
        <v>52.083333333333336</v>
      </c>
      <c r="K13" s="2"/>
      <c r="L13" s="2"/>
      <c r="Q13" s="15"/>
      <c r="R13" s="15"/>
      <c r="S13" s="15"/>
      <c r="T13" s="15"/>
      <c r="U13" s="15"/>
    </row>
    <row r="14" spans="1:21" x14ac:dyDescent="0.25">
      <c r="A14" s="16"/>
      <c r="B14" s="17" t="s">
        <v>22</v>
      </c>
      <c r="C14" s="18">
        <v>0.3</v>
      </c>
      <c r="D14" s="3"/>
      <c r="E14" s="2"/>
      <c r="F14" s="2"/>
      <c r="G14" s="9">
        <f t="shared" si="2"/>
        <v>62.5</v>
      </c>
      <c r="H14" s="9">
        <f t="shared" si="2"/>
        <v>151.51515151515153</v>
      </c>
      <c r="I14" s="9">
        <f t="shared" si="2"/>
        <v>83.333333333333343</v>
      </c>
      <c r="J14" s="9">
        <f t="shared" si="2"/>
        <v>104.16666666666667</v>
      </c>
      <c r="K14" s="2"/>
      <c r="L14" s="2"/>
      <c r="Q14" s="15"/>
      <c r="R14" s="15"/>
      <c r="S14" s="15"/>
      <c r="T14" s="15"/>
      <c r="U14" s="15"/>
    </row>
    <row r="15" spans="1:21" ht="15.75" x14ac:dyDescent="0.25">
      <c r="A15" s="16"/>
      <c r="B15" s="17" t="s">
        <v>23</v>
      </c>
      <c r="C15" s="19">
        <f>0.45*C14+0.55*C12</f>
        <v>0.57500000000000007</v>
      </c>
      <c r="D15" s="11" t="s">
        <v>24</v>
      </c>
      <c r="E15" s="2"/>
      <c r="F15" s="2"/>
      <c r="G15" s="9">
        <f t="shared" si="2"/>
        <v>32.608695652173907</v>
      </c>
      <c r="H15" s="9">
        <f t="shared" si="2"/>
        <v>79.05138339920947</v>
      </c>
      <c r="I15" s="9">
        <f t="shared" si="2"/>
        <v>43.478260869565212</v>
      </c>
      <c r="J15" s="9">
        <f t="shared" si="2"/>
        <v>54.347826086956516</v>
      </c>
      <c r="K15" s="2"/>
      <c r="L15" s="2"/>
    </row>
    <row r="16" spans="1:21" ht="15.75" x14ac:dyDescent="0.25">
      <c r="A16" s="16"/>
      <c r="B16" s="17" t="s">
        <v>25</v>
      </c>
      <c r="C16" s="19">
        <v>0.15</v>
      </c>
      <c r="D16" s="11" t="s">
        <v>26</v>
      </c>
      <c r="E16" s="2"/>
      <c r="F16" s="2"/>
      <c r="G16" s="9">
        <f t="shared" si="2"/>
        <v>125</v>
      </c>
      <c r="H16" s="9">
        <f t="shared" si="2"/>
        <v>303.03030303030306</v>
      </c>
      <c r="I16" s="9">
        <f t="shared" si="2"/>
        <v>166.66666666666669</v>
      </c>
      <c r="J16" s="9">
        <f t="shared" si="2"/>
        <v>208.33333333333334</v>
      </c>
      <c r="K16" s="2"/>
      <c r="L16" s="2"/>
    </row>
    <row r="17" spans="1:12" ht="15.75" x14ac:dyDescent="0.25">
      <c r="A17" s="16"/>
      <c r="B17" s="17" t="s">
        <v>27</v>
      </c>
      <c r="C17" s="19">
        <v>0.25</v>
      </c>
      <c r="D17" s="11" t="s">
        <v>26</v>
      </c>
      <c r="E17" s="2"/>
      <c r="F17" s="2"/>
      <c r="G17" s="9">
        <f t="shared" si="2"/>
        <v>75</v>
      </c>
      <c r="H17" s="9">
        <f t="shared" si="2"/>
        <v>181.81818181818181</v>
      </c>
      <c r="I17" s="9">
        <f t="shared" si="2"/>
        <v>100</v>
      </c>
      <c r="J17" s="9">
        <f t="shared" si="2"/>
        <v>125</v>
      </c>
      <c r="K17" s="2"/>
      <c r="L17" s="2"/>
    </row>
    <row r="18" spans="1:12" ht="15.75" x14ac:dyDescent="0.25">
      <c r="A18" s="16"/>
      <c r="B18" s="17" t="s">
        <v>28</v>
      </c>
      <c r="C18" s="19">
        <v>0.85</v>
      </c>
      <c r="D18" s="11" t="s">
        <v>29</v>
      </c>
      <c r="E18" s="2"/>
      <c r="F18" s="2"/>
      <c r="G18" s="9">
        <f t="shared" si="2"/>
        <v>22.058823529411764</v>
      </c>
      <c r="H18" s="9">
        <f t="shared" si="2"/>
        <v>53.475935828877006</v>
      </c>
      <c r="I18" s="9">
        <f t="shared" si="2"/>
        <v>29.411764705882355</v>
      </c>
      <c r="J18" s="9">
        <f t="shared" si="2"/>
        <v>36.764705882352942</v>
      </c>
      <c r="K18" s="2"/>
      <c r="L18" s="2"/>
    </row>
    <row r="19" spans="1:12" ht="15.75" x14ac:dyDescent="0.25">
      <c r="A19" s="16"/>
      <c r="B19" s="20" t="s">
        <v>30</v>
      </c>
      <c r="C19" s="21">
        <f>0.6*C12+0.2*C14+0.2*C18</f>
        <v>0.71000000000000008</v>
      </c>
      <c r="D19" s="11" t="s">
        <v>31</v>
      </c>
      <c r="E19" s="2"/>
      <c r="F19" s="2"/>
      <c r="G19" s="9">
        <f t="shared" si="2"/>
        <v>26.408450704225348</v>
      </c>
      <c r="H19" s="9">
        <f t="shared" si="2"/>
        <v>64.020486555697815</v>
      </c>
      <c r="I19" s="9">
        <f t="shared" si="2"/>
        <v>35.2112676056338</v>
      </c>
      <c r="J19" s="9">
        <f t="shared" si="2"/>
        <v>44.014084507042249</v>
      </c>
      <c r="K19" s="2"/>
      <c r="L19" s="2"/>
    </row>
    <row r="20" spans="1:12" x14ac:dyDescent="0.25">
      <c r="A20" s="16"/>
      <c r="B20" s="20" t="s">
        <v>32</v>
      </c>
      <c r="C20" s="22">
        <v>0.85</v>
      </c>
      <c r="D20" s="3"/>
      <c r="E20" s="9">
        <f>+E$5/$C20</f>
        <v>58.82352941176471</v>
      </c>
      <c r="F20" s="9">
        <f>+F$5/$C20</f>
        <v>29.411764705882355</v>
      </c>
      <c r="G20" s="2"/>
      <c r="H20" s="2"/>
      <c r="I20" s="2"/>
      <c r="J20" s="2"/>
      <c r="K20" s="2"/>
      <c r="L20" s="2"/>
    </row>
    <row r="21" spans="1:12" x14ac:dyDescent="0.25">
      <c r="A21" s="16"/>
      <c r="B21" s="16"/>
      <c r="C21" s="2"/>
      <c r="D21" s="3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23" t="s">
        <v>33</v>
      </c>
      <c r="B22" s="2" t="s">
        <v>34</v>
      </c>
      <c r="C22" s="2"/>
      <c r="D22" s="3"/>
      <c r="E22" s="2"/>
      <c r="F22" s="2"/>
      <c r="G22" s="2"/>
      <c r="H22" s="2"/>
      <c r="I22" s="2"/>
      <c r="J22" s="2"/>
      <c r="K22" s="2"/>
      <c r="L22" s="2"/>
    </row>
    <row r="23" spans="1:12" ht="15.75" x14ac:dyDescent="0.25">
      <c r="A23" s="23" t="s">
        <v>35</v>
      </c>
      <c r="B23" s="2" t="s">
        <v>36</v>
      </c>
      <c r="C23" s="2"/>
      <c r="D23" s="3"/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23" t="s">
        <v>13</v>
      </c>
      <c r="B24" s="2" t="s">
        <v>37</v>
      </c>
      <c r="C24" s="2"/>
      <c r="D24" s="3"/>
      <c r="E24" s="2"/>
      <c r="F24" s="2"/>
      <c r="G24" s="2"/>
      <c r="H24" s="2"/>
      <c r="I24" s="2"/>
      <c r="J24" s="2"/>
      <c r="K24" s="2"/>
      <c r="L24" s="2"/>
    </row>
    <row r="25" spans="1:12" ht="15.75" x14ac:dyDescent="0.25">
      <c r="A25" s="23" t="s">
        <v>15</v>
      </c>
      <c r="B25" s="2" t="s">
        <v>38</v>
      </c>
      <c r="C25" s="2"/>
      <c r="D25" s="3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23" t="s">
        <v>18</v>
      </c>
      <c r="B26" s="2" t="s">
        <v>39</v>
      </c>
      <c r="C26" s="2"/>
      <c r="D26" s="3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23" t="s">
        <v>19</v>
      </c>
      <c r="B27" s="2" t="s">
        <v>40</v>
      </c>
      <c r="C27" s="2"/>
      <c r="D27" s="3"/>
      <c r="E27" s="2"/>
      <c r="F27" s="2"/>
      <c r="G27" s="2"/>
      <c r="H27" s="2"/>
      <c r="I27" s="2"/>
      <c r="J27" s="2"/>
      <c r="K27" s="2"/>
      <c r="L27" s="2"/>
    </row>
    <row r="28" spans="1:12" ht="15.75" x14ac:dyDescent="0.25">
      <c r="A28" s="23" t="s">
        <v>24</v>
      </c>
      <c r="B28" s="16" t="s">
        <v>46</v>
      </c>
      <c r="C28" s="2"/>
      <c r="D28" s="3"/>
      <c r="E28" s="2"/>
      <c r="F28" s="2"/>
      <c r="G28" s="2"/>
      <c r="H28" s="2"/>
      <c r="I28" s="2"/>
      <c r="J28" s="2"/>
      <c r="K28" s="2"/>
      <c r="L28" s="2"/>
    </row>
    <row r="29" spans="1:12" ht="15.75" x14ac:dyDescent="0.25">
      <c r="A29" s="23" t="s">
        <v>26</v>
      </c>
      <c r="B29" s="24" t="s">
        <v>41</v>
      </c>
      <c r="C29" s="2"/>
      <c r="D29" s="3"/>
      <c r="E29" s="2"/>
      <c r="F29" s="2"/>
      <c r="G29" s="2"/>
      <c r="H29" s="2"/>
      <c r="I29" s="2"/>
      <c r="J29" s="2"/>
      <c r="K29" s="2"/>
      <c r="L29" s="2"/>
    </row>
    <row r="30" spans="1:12" ht="15.75" x14ac:dyDescent="0.25">
      <c r="A30" s="23" t="s">
        <v>29</v>
      </c>
      <c r="B30" s="24" t="s">
        <v>43</v>
      </c>
      <c r="C30" s="2"/>
      <c r="D30" s="3"/>
      <c r="E30" s="2"/>
      <c r="F30" s="2"/>
      <c r="G30" s="2"/>
      <c r="H30" s="2"/>
      <c r="I30" s="2"/>
      <c r="J30" s="2"/>
      <c r="K30" s="2"/>
      <c r="L30" s="2"/>
    </row>
    <row r="31" spans="1:12" ht="15.75" x14ac:dyDescent="0.25">
      <c r="A31" s="23" t="s">
        <v>31</v>
      </c>
      <c r="B31" s="24" t="s">
        <v>44</v>
      </c>
      <c r="C31" s="2"/>
      <c r="D31" s="3"/>
      <c r="E31" s="2"/>
      <c r="F31" s="2"/>
      <c r="G31" s="2"/>
      <c r="H31" s="2"/>
      <c r="I31" s="2"/>
      <c r="J31" s="2"/>
      <c r="K31" s="25" t="s">
        <v>42</v>
      </c>
      <c r="L31" s="2"/>
    </row>
  </sheetData>
  <mergeCells count="1">
    <mergeCell ref="H2:K2"/>
  </mergeCells>
  <printOptions horizontalCentered="1"/>
  <pageMargins left="0.43307086614173229" right="0.43307086614173229" top="0.74803149606299213" bottom="0.39370078740157483" header="0.31496062992125984" footer="0"/>
  <pageSetup paperSize="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workbookViewId="0">
      <selection activeCell="L15" sqref="L15"/>
    </sheetView>
  </sheetViews>
  <sheetFormatPr defaultRowHeight="15" x14ac:dyDescent="0.25"/>
  <cols>
    <col min="1" max="1" width="2.85546875" customWidth="1"/>
    <col min="2" max="2" width="25.140625" customWidth="1"/>
    <col min="3" max="3" width="13.140625" customWidth="1"/>
    <col min="4" max="4" width="3.7109375" style="26" customWidth="1"/>
    <col min="5" max="11" width="12.7109375" customWidth="1"/>
  </cols>
  <sheetData>
    <row r="1" spans="1:21" ht="15.75" x14ac:dyDescent="0.25">
      <c r="A1" s="1" t="s">
        <v>47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21" x14ac:dyDescent="0.25">
      <c r="A2" s="2"/>
      <c r="B2" s="2"/>
      <c r="C2" s="3" t="s">
        <v>48</v>
      </c>
      <c r="D2" s="2">
        <v>15</v>
      </c>
      <c r="E2" s="2" t="s">
        <v>2</v>
      </c>
      <c r="F2" s="2"/>
      <c r="G2" s="2"/>
      <c r="H2" s="27" t="s">
        <v>54</v>
      </c>
      <c r="I2" s="27"/>
      <c r="J2" s="27"/>
      <c r="K2" s="27"/>
      <c r="L2" s="2"/>
    </row>
    <row r="3" spans="1:21" s="7" customFormat="1" ht="64.5" customHeight="1" x14ac:dyDescent="0.25">
      <c r="A3" s="4"/>
      <c r="B3" s="4"/>
      <c r="C3" s="4"/>
      <c r="D3" s="5"/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55</v>
      </c>
      <c r="K3" s="6" t="s">
        <v>56</v>
      </c>
      <c r="L3" s="4"/>
    </row>
    <row r="4" spans="1:21" x14ac:dyDescent="0.25">
      <c r="A4" s="2"/>
      <c r="B4" s="2"/>
      <c r="C4" s="3" t="s">
        <v>57</v>
      </c>
      <c r="D4" s="3"/>
      <c r="E4" s="8">
        <v>0.3</v>
      </c>
      <c r="F4" s="8">
        <v>0.6</v>
      </c>
      <c r="G4" s="8">
        <v>0.8</v>
      </c>
      <c r="H4" s="8">
        <v>0.33</v>
      </c>
      <c r="I4" s="8">
        <v>0.6</v>
      </c>
      <c r="J4" s="8">
        <v>0.6</v>
      </c>
      <c r="K4" s="8">
        <v>0.8</v>
      </c>
      <c r="L4" s="2"/>
    </row>
    <row r="5" spans="1:21" ht="15.75" x14ac:dyDescent="0.25">
      <c r="A5" s="2"/>
      <c r="B5" s="2"/>
      <c r="C5" s="3" t="s">
        <v>58</v>
      </c>
      <c r="D5" s="3"/>
      <c r="E5" s="9">
        <f>+$D$2/E4</f>
        <v>50</v>
      </c>
      <c r="F5" s="9">
        <f>+$D$2/F4</f>
        <v>25</v>
      </c>
      <c r="G5" s="9">
        <f>+$D$2/G4</f>
        <v>18.75</v>
      </c>
      <c r="H5" s="9">
        <f>+$D$2/H4</f>
        <v>45.454545454545453</v>
      </c>
      <c r="I5" s="9">
        <f>+$D$2/I4</f>
        <v>25</v>
      </c>
      <c r="J5" s="9">
        <f>+$D$2/J4/G4</f>
        <v>31.25</v>
      </c>
      <c r="K5" s="10" t="s">
        <v>13</v>
      </c>
      <c r="L5" s="2"/>
    </row>
    <row r="6" spans="1:21" ht="15.75" x14ac:dyDescent="0.25">
      <c r="A6" s="2"/>
      <c r="B6" s="2"/>
      <c r="C6" s="3" t="s">
        <v>59</v>
      </c>
      <c r="D6" s="11" t="s">
        <v>15</v>
      </c>
      <c r="E6" s="12">
        <v>32400</v>
      </c>
      <c r="F6" s="12">
        <v>32400</v>
      </c>
      <c r="G6" s="12"/>
      <c r="H6" s="12">
        <v>120000</v>
      </c>
      <c r="I6" s="12">
        <v>120000</v>
      </c>
      <c r="J6" s="12">
        <v>120000</v>
      </c>
      <c r="K6" s="12"/>
      <c r="L6" s="2"/>
    </row>
    <row r="7" spans="1:21" x14ac:dyDescent="0.25">
      <c r="A7" s="2"/>
      <c r="B7" s="2"/>
      <c r="C7" s="3" t="s">
        <v>60</v>
      </c>
      <c r="D7" s="3"/>
      <c r="E7" s="13">
        <f>+E5*3600/E6</f>
        <v>5.5555555555555554</v>
      </c>
      <c r="F7" s="13">
        <f>+F5*3600/F6</f>
        <v>2.7777777777777777</v>
      </c>
      <c r="G7" s="2"/>
      <c r="H7" s="13">
        <f>+H5*3600/H6</f>
        <v>1.3636363636363635</v>
      </c>
      <c r="I7" s="13">
        <f>+I5*3600/I6</f>
        <v>0.75</v>
      </c>
      <c r="J7" s="13">
        <f>+J5*3600/J6</f>
        <v>0.9375</v>
      </c>
      <c r="K7" s="2"/>
      <c r="L7" s="2"/>
      <c r="O7" s="15"/>
      <c r="P7" s="15"/>
      <c r="Q7" s="15"/>
      <c r="R7" s="15"/>
      <c r="S7" s="15"/>
      <c r="T7" s="15"/>
      <c r="U7" s="15"/>
    </row>
    <row r="8" spans="1:21" ht="15.75" x14ac:dyDescent="0.25">
      <c r="A8" s="2"/>
      <c r="C8" s="3" t="s">
        <v>61</v>
      </c>
      <c r="D8" s="3"/>
      <c r="E8" s="2"/>
      <c r="F8" s="2"/>
      <c r="G8" s="14">
        <f>+G5</f>
        <v>18.75</v>
      </c>
      <c r="H8" s="9">
        <f>+H5/$K$4</f>
        <v>56.818181818181813</v>
      </c>
      <c r="I8" s="9">
        <f t="shared" ref="I8:J8" si="0">+I5/$K$4</f>
        <v>31.25</v>
      </c>
      <c r="J8" s="9">
        <f t="shared" si="0"/>
        <v>39.0625</v>
      </c>
      <c r="K8" s="10" t="s">
        <v>18</v>
      </c>
      <c r="L8" s="2"/>
      <c r="O8" s="15"/>
      <c r="P8" s="15"/>
      <c r="Q8" s="15"/>
      <c r="R8" s="15"/>
      <c r="S8" s="15"/>
      <c r="T8" s="15"/>
      <c r="U8" s="15"/>
    </row>
    <row r="9" spans="1:21" ht="9" customHeight="1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O9" s="15"/>
      <c r="P9" s="15"/>
      <c r="Q9" s="15"/>
      <c r="R9" s="15"/>
      <c r="S9" s="15"/>
      <c r="T9" s="15"/>
      <c r="U9" s="15"/>
    </row>
    <row r="10" spans="1:21" x14ac:dyDescent="0.25">
      <c r="A10" s="2"/>
      <c r="B10" s="2"/>
      <c r="D10" s="3" t="s">
        <v>62</v>
      </c>
      <c r="E10" s="2"/>
      <c r="F10" s="2"/>
      <c r="G10" s="2"/>
      <c r="H10" s="2"/>
      <c r="I10" s="2"/>
      <c r="J10" s="2"/>
      <c r="K10" s="2"/>
      <c r="L10" s="2"/>
      <c r="O10" s="15"/>
      <c r="P10" s="15"/>
      <c r="Q10" s="15"/>
      <c r="R10" s="15"/>
      <c r="S10" s="15"/>
      <c r="T10" s="15"/>
      <c r="U10" s="15"/>
    </row>
    <row r="11" spans="1:21" ht="15.75" x14ac:dyDescent="0.25">
      <c r="A11" s="2"/>
      <c r="B11" s="2"/>
      <c r="C11" s="3" t="s">
        <v>11</v>
      </c>
      <c r="D11" s="11" t="s">
        <v>19</v>
      </c>
      <c r="E11" s="2"/>
      <c r="F11" s="2"/>
      <c r="G11" s="2"/>
      <c r="H11" s="2"/>
      <c r="I11" s="2"/>
      <c r="J11" s="2"/>
      <c r="K11" s="2"/>
      <c r="L11" s="2"/>
      <c r="O11" s="15"/>
      <c r="P11" s="15"/>
      <c r="Q11" s="15"/>
      <c r="R11" s="15"/>
      <c r="S11" s="15"/>
      <c r="T11" s="15"/>
      <c r="U11" s="15"/>
    </row>
    <row r="12" spans="1:21" x14ac:dyDescent="0.25">
      <c r="A12" s="16"/>
      <c r="B12" s="17" t="s">
        <v>63</v>
      </c>
      <c r="C12" s="18">
        <v>0.8</v>
      </c>
      <c r="D12" s="3"/>
      <c r="E12" s="2"/>
      <c r="F12" s="2"/>
      <c r="G12" s="9">
        <f>+G$5/$C12</f>
        <v>23.4375</v>
      </c>
      <c r="H12" s="9">
        <f t="shared" ref="H12:J12" si="1">+H$5/$C12</f>
        <v>56.818181818181813</v>
      </c>
      <c r="I12" s="9">
        <f t="shared" si="1"/>
        <v>31.25</v>
      </c>
      <c r="J12" s="9">
        <f t="shared" si="1"/>
        <v>39.0625</v>
      </c>
      <c r="K12" s="2"/>
      <c r="L12" s="2"/>
      <c r="O12" s="15"/>
      <c r="P12" s="15"/>
      <c r="Q12" s="15"/>
      <c r="R12" s="15"/>
      <c r="S12" s="15"/>
      <c r="T12" s="15"/>
      <c r="U12" s="15"/>
    </row>
    <row r="13" spans="1:21" x14ac:dyDescent="0.25">
      <c r="A13" s="16"/>
      <c r="B13" s="17" t="s">
        <v>64</v>
      </c>
      <c r="C13" s="18">
        <v>0.6</v>
      </c>
      <c r="D13" s="3"/>
      <c r="E13" s="2"/>
      <c r="F13" s="2"/>
      <c r="G13" s="9">
        <f t="shared" ref="G13:J19" si="2">+G$5/$C13</f>
        <v>31.25</v>
      </c>
      <c r="H13" s="9">
        <f t="shared" si="2"/>
        <v>75.757575757575765</v>
      </c>
      <c r="I13" s="9">
        <f t="shared" si="2"/>
        <v>41.666666666666671</v>
      </c>
      <c r="J13" s="9">
        <f t="shared" si="2"/>
        <v>52.083333333333336</v>
      </c>
      <c r="K13" s="2"/>
      <c r="L13" s="2"/>
      <c r="O13" s="15"/>
      <c r="P13" s="15"/>
      <c r="Q13" s="15"/>
      <c r="R13" s="15"/>
      <c r="S13" s="15"/>
      <c r="T13" s="15"/>
      <c r="U13" s="15"/>
    </row>
    <row r="14" spans="1:21" x14ac:dyDescent="0.25">
      <c r="A14" s="16"/>
      <c r="B14" s="17" t="s">
        <v>65</v>
      </c>
      <c r="C14" s="18">
        <v>0.3</v>
      </c>
      <c r="D14" s="3"/>
      <c r="E14" s="2"/>
      <c r="F14" s="2"/>
      <c r="G14" s="9">
        <f t="shared" si="2"/>
        <v>62.5</v>
      </c>
      <c r="H14" s="9">
        <f t="shared" si="2"/>
        <v>151.51515151515153</v>
      </c>
      <c r="I14" s="9">
        <f t="shared" si="2"/>
        <v>83.333333333333343</v>
      </c>
      <c r="J14" s="9">
        <f t="shared" si="2"/>
        <v>104.16666666666667</v>
      </c>
      <c r="K14" s="2"/>
      <c r="L14" s="2"/>
      <c r="O14" s="15"/>
      <c r="P14" s="15"/>
      <c r="Q14" s="15"/>
      <c r="R14" s="15"/>
      <c r="S14" s="15"/>
      <c r="T14" s="15"/>
      <c r="U14" s="15"/>
    </row>
    <row r="15" spans="1:21" ht="15.75" x14ac:dyDescent="0.25">
      <c r="A15" s="16"/>
      <c r="B15" s="17" t="s">
        <v>23</v>
      </c>
      <c r="C15" s="19">
        <f>0.45*C14+0.55*C12</f>
        <v>0.57500000000000007</v>
      </c>
      <c r="D15" s="11" t="s">
        <v>24</v>
      </c>
      <c r="E15" s="2"/>
      <c r="F15" s="2"/>
      <c r="G15" s="9">
        <f t="shared" si="2"/>
        <v>32.608695652173907</v>
      </c>
      <c r="H15" s="9">
        <f t="shared" si="2"/>
        <v>79.05138339920947</v>
      </c>
      <c r="I15" s="9">
        <f t="shared" si="2"/>
        <v>43.478260869565212</v>
      </c>
      <c r="J15" s="9">
        <f t="shared" si="2"/>
        <v>54.347826086956516</v>
      </c>
      <c r="K15" s="2"/>
      <c r="L15" s="2"/>
    </row>
    <row r="16" spans="1:21" ht="15.75" x14ac:dyDescent="0.25">
      <c r="A16" s="16"/>
      <c r="B16" s="17" t="s">
        <v>66</v>
      </c>
      <c r="C16" s="19">
        <v>0.15</v>
      </c>
      <c r="D16" s="11" t="s">
        <v>26</v>
      </c>
      <c r="E16" s="2"/>
      <c r="F16" s="2"/>
      <c r="G16" s="9">
        <f t="shared" si="2"/>
        <v>125</v>
      </c>
      <c r="H16" s="9">
        <f t="shared" si="2"/>
        <v>303.03030303030306</v>
      </c>
      <c r="I16" s="9">
        <f t="shared" si="2"/>
        <v>166.66666666666669</v>
      </c>
      <c r="J16" s="9">
        <f t="shared" si="2"/>
        <v>208.33333333333334</v>
      </c>
      <c r="K16" s="2"/>
      <c r="L16" s="2"/>
    </row>
    <row r="17" spans="1:12" ht="15.75" x14ac:dyDescent="0.25">
      <c r="A17" s="16"/>
      <c r="B17" s="17" t="s">
        <v>67</v>
      </c>
      <c r="C17" s="19">
        <v>0.25</v>
      </c>
      <c r="D17" s="11" t="s">
        <v>26</v>
      </c>
      <c r="E17" s="2"/>
      <c r="F17" s="2"/>
      <c r="G17" s="9">
        <f t="shared" si="2"/>
        <v>75</v>
      </c>
      <c r="H17" s="9">
        <f t="shared" si="2"/>
        <v>181.81818181818181</v>
      </c>
      <c r="I17" s="9">
        <f t="shared" si="2"/>
        <v>100</v>
      </c>
      <c r="J17" s="9">
        <f t="shared" si="2"/>
        <v>125</v>
      </c>
      <c r="K17" s="2"/>
      <c r="L17" s="2"/>
    </row>
    <row r="18" spans="1:12" ht="15.75" x14ac:dyDescent="0.25">
      <c r="A18" s="16"/>
      <c r="B18" s="17" t="s">
        <v>68</v>
      </c>
      <c r="C18" s="19">
        <v>0.85</v>
      </c>
      <c r="D18" s="11" t="s">
        <v>29</v>
      </c>
      <c r="E18" s="2"/>
      <c r="F18" s="2"/>
      <c r="G18" s="9">
        <f t="shared" si="2"/>
        <v>22.058823529411764</v>
      </c>
      <c r="H18" s="9">
        <f t="shared" si="2"/>
        <v>53.475935828877006</v>
      </c>
      <c r="I18" s="9">
        <f t="shared" si="2"/>
        <v>29.411764705882355</v>
      </c>
      <c r="J18" s="9">
        <f t="shared" si="2"/>
        <v>36.764705882352942</v>
      </c>
      <c r="K18" s="2"/>
      <c r="L18" s="2"/>
    </row>
    <row r="19" spans="1:12" ht="15.75" x14ac:dyDescent="0.25">
      <c r="A19" s="16"/>
      <c r="B19" s="20" t="s">
        <v>69</v>
      </c>
      <c r="C19" s="21">
        <f>0.6*C12+0.2*C14+0.2*C18</f>
        <v>0.71000000000000008</v>
      </c>
      <c r="D19" s="11" t="s">
        <v>31</v>
      </c>
      <c r="E19" s="2"/>
      <c r="F19" s="2"/>
      <c r="G19" s="9">
        <f t="shared" si="2"/>
        <v>26.408450704225348</v>
      </c>
      <c r="H19" s="9">
        <f t="shared" si="2"/>
        <v>64.020486555697815</v>
      </c>
      <c r="I19" s="9">
        <f t="shared" si="2"/>
        <v>35.2112676056338</v>
      </c>
      <c r="J19" s="9">
        <f t="shared" si="2"/>
        <v>44.014084507042249</v>
      </c>
      <c r="K19" s="2"/>
      <c r="L19" s="2"/>
    </row>
    <row r="20" spans="1:12" x14ac:dyDescent="0.25">
      <c r="A20" s="16"/>
      <c r="B20" s="20" t="s">
        <v>70</v>
      </c>
      <c r="C20" s="22">
        <v>0.85</v>
      </c>
      <c r="D20" s="3"/>
      <c r="E20" s="9">
        <f>+E$5/$C20</f>
        <v>58.82352941176471</v>
      </c>
      <c r="F20" s="9">
        <f>+F$5/$C20</f>
        <v>29.411764705882355</v>
      </c>
      <c r="G20" s="2"/>
      <c r="H20" s="2"/>
      <c r="I20" s="2"/>
      <c r="J20" s="2"/>
      <c r="K20" s="2"/>
      <c r="L20" s="2"/>
    </row>
    <row r="21" spans="1:12" x14ac:dyDescent="0.25">
      <c r="A21" s="16"/>
      <c r="B21" s="16"/>
      <c r="C21" s="2"/>
      <c r="D21" s="3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23" t="s">
        <v>33</v>
      </c>
      <c r="B22" s="2" t="s">
        <v>71</v>
      </c>
      <c r="C22" s="2"/>
      <c r="D22" s="3"/>
      <c r="E22" s="2"/>
      <c r="F22" s="2"/>
      <c r="G22" s="2"/>
      <c r="H22" s="2"/>
      <c r="I22" s="2"/>
      <c r="J22" s="2"/>
      <c r="K22" s="2"/>
    </row>
    <row r="23" spans="1:12" ht="15.75" x14ac:dyDescent="0.25">
      <c r="A23" s="23" t="s">
        <v>35</v>
      </c>
      <c r="B23" s="2" t="s">
        <v>72</v>
      </c>
      <c r="C23" s="2"/>
      <c r="D23" s="3"/>
      <c r="E23" s="2"/>
      <c r="F23" s="2"/>
      <c r="G23" s="2"/>
      <c r="H23" s="2"/>
      <c r="I23" s="2"/>
      <c r="J23" s="2"/>
      <c r="K23" s="2"/>
    </row>
    <row r="24" spans="1:12" ht="15.75" x14ac:dyDescent="0.25">
      <c r="A24" s="23" t="s">
        <v>13</v>
      </c>
      <c r="B24" s="2" t="s">
        <v>73</v>
      </c>
      <c r="C24" s="2"/>
      <c r="D24" s="3"/>
      <c r="E24" s="2"/>
      <c r="F24" s="2"/>
      <c r="G24" s="2"/>
      <c r="H24" s="2"/>
      <c r="I24" s="2"/>
      <c r="J24" s="2"/>
      <c r="K24" s="2"/>
    </row>
    <row r="25" spans="1:12" ht="15.75" x14ac:dyDescent="0.25">
      <c r="A25" s="23" t="s">
        <v>15</v>
      </c>
      <c r="B25" s="2" t="s">
        <v>74</v>
      </c>
      <c r="C25" s="2"/>
      <c r="D25" s="3"/>
      <c r="E25" s="2"/>
      <c r="F25" s="2"/>
      <c r="G25" s="2"/>
      <c r="H25" s="2"/>
      <c r="I25" s="2"/>
      <c r="J25" s="2"/>
      <c r="K25" s="2"/>
    </row>
    <row r="26" spans="1:12" ht="15.75" x14ac:dyDescent="0.25">
      <c r="A26" s="23" t="s">
        <v>18</v>
      </c>
      <c r="B26" s="2" t="s">
        <v>75</v>
      </c>
      <c r="C26" s="2"/>
      <c r="D26" s="3"/>
      <c r="E26" s="2"/>
      <c r="F26" s="2"/>
      <c r="G26" s="2"/>
      <c r="H26" s="2"/>
      <c r="I26" s="2"/>
      <c r="J26" s="2"/>
      <c r="K26" s="2"/>
    </row>
    <row r="27" spans="1:12" ht="15.75" x14ac:dyDescent="0.25">
      <c r="A27" s="23" t="s">
        <v>19</v>
      </c>
      <c r="B27" s="2" t="s">
        <v>76</v>
      </c>
      <c r="C27" s="2"/>
      <c r="D27" s="3"/>
      <c r="E27" s="2"/>
      <c r="F27" s="2"/>
      <c r="G27" s="2"/>
      <c r="H27" s="2"/>
      <c r="I27" s="2"/>
      <c r="J27" s="2"/>
      <c r="K27" s="2"/>
    </row>
    <row r="28" spans="1:12" ht="15.75" x14ac:dyDescent="0.25">
      <c r="A28" s="23" t="s">
        <v>24</v>
      </c>
      <c r="B28" s="2" t="s">
        <v>77</v>
      </c>
      <c r="C28" s="2"/>
      <c r="D28" s="3"/>
      <c r="E28" s="2"/>
      <c r="F28" s="2"/>
      <c r="G28" s="2"/>
      <c r="H28" s="2"/>
      <c r="I28" s="2"/>
      <c r="J28" s="2"/>
      <c r="K28" s="2"/>
    </row>
    <row r="29" spans="1:12" ht="15.75" x14ac:dyDescent="0.25">
      <c r="A29" s="23" t="s">
        <v>26</v>
      </c>
      <c r="B29" s="2" t="s">
        <v>78</v>
      </c>
      <c r="C29" s="2"/>
      <c r="D29" s="3"/>
      <c r="E29" s="2"/>
      <c r="F29" s="2"/>
      <c r="G29" s="2"/>
      <c r="H29" s="2"/>
      <c r="I29" s="2"/>
      <c r="J29" s="2"/>
      <c r="K29" s="2"/>
    </row>
    <row r="30" spans="1:12" ht="15.75" x14ac:dyDescent="0.25">
      <c r="A30" s="23" t="s">
        <v>29</v>
      </c>
      <c r="B30" s="2" t="s">
        <v>79</v>
      </c>
      <c r="C30" s="2"/>
      <c r="D30" s="3"/>
      <c r="E30" s="2"/>
      <c r="F30" s="2"/>
      <c r="G30" s="2"/>
      <c r="H30" s="2"/>
      <c r="I30" s="2"/>
      <c r="J30" s="2"/>
      <c r="K30" s="2"/>
    </row>
    <row r="31" spans="1:12" ht="15.75" x14ac:dyDescent="0.25">
      <c r="A31" s="23" t="s">
        <v>31</v>
      </c>
      <c r="B31" s="2" t="s">
        <v>80</v>
      </c>
      <c r="C31" s="2"/>
      <c r="D31" s="3"/>
      <c r="E31" s="2"/>
      <c r="F31" s="2"/>
      <c r="G31" s="2"/>
      <c r="H31" s="2"/>
      <c r="I31" s="2"/>
      <c r="J31" s="2"/>
      <c r="K31" s="25" t="s">
        <v>42</v>
      </c>
    </row>
  </sheetData>
  <mergeCells count="1">
    <mergeCell ref="H2:K2"/>
  </mergeCells>
  <printOptions horizontalCentered="1"/>
  <pageMargins left="0.43307086614173229" right="0.43307086614173229" top="0.74803149606299213" bottom="0.39370078740157483" header="0.31496062992125984" footer="0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besoins énergie</vt:lpstr>
      <vt:lpstr>energy requirements</vt:lpstr>
      <vt:lpstr>'besoins énergie'!Print_Area</vt:lpstr>
      <vt:lpstr>'energy requirements'!Print_Area</vt:lpstr>
    </vt:vector>
  </TitlesOfParts>
  <Company>MR-int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MR</cp:lastModifiedBy>
  <cp:lastPrinted>2014-11-22T14:52:58Z</cp:lastPrinted>
  <dcterms:created xsi:type="dcterms:W3CDTF">2014-11-22T14:51:34Z</dcterms:created>
  <dcterms:modified xsi:type="dcterms:W3CDTF">2014-12-07T15:14:20Z</dcterms:modified>
</cp:coreProperties>
</file>